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__Budget\Transparency Star\3. Debt Obligation\"/>
    </mc:Choice>
  </mc:AlternateContent>
  <bookViews>
    <workbookView xWindow="0" yWindow="0" windowWidth="21570" windowHeight="9705"/>
  </bookViews>
  <sheets>
    <sheet name="Debt Schedule" sheetId="3" r:id="rId1"/>
  </sheets>
  <definedNames>
    <definedName name="_xlnm.Print_Titles" localSheetId="0">'Debt Schedule'!$2:$3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3" l="1"/>
  <c r="F13" i="3" l="1"/>
  <c r="E13" i="3"/>
  <c r="H5" i="3" l="1"/>
  <c r="I5" i="3"/>
  <c r="H6" i="3"/>
  <c r="I6" i="3"/>
  <c r="I7" i="3"/>
  <c r="H8" i="3"/>
  <c r="I8" i="3"/>
  <c r="H9" i="3"/>
  <c r="I9" i="3"/>
  <c r="H10" i="3"/>
  <c r="I10" i="3"/>
  <c r="H11" i="3"/>
  <c r="I11" i="3"/>
  <c r="H12" i="3"/>
  <c r="I12" i="3"/>
  <c r="I13" i="3"/>
  <c r="J13" i="3"/>
  <c r="H15" i="3"/>
  <c r="I15" i="3"/>
  <c r="H16" i="3"/>
  <c r="I16" i="3"/>
  <c r="H17" i="3"/>
  <c r="I17" i="3"/>
  <c r="E18" i="3"/>
  <c r="F18" i="3"/>
  <c r="G18" i="3"/>
  <c r="J18" i="3"/>
  <c r="J19" i="3" s="1"/>
  <c r="H13" i="3" l="1"/>
  <c r="G19" i="3"/>
  <c r="F19" i="3"/>
  <c r="E19" i="3"/>
  <c r="I19" i="3" s="1"/>
  <c r="H18" i="3"/>
  <c r="I18" i="3"/>
  <c r="H19" i="3" l="1"/>
</calcChain>
</file>

<file path=xl/sharedStrings.xml><?xml version="1.0" encoding="utf-8"?>
<sst xmlns="http://schemas.openxmlformats.org/spreadsheetml/2006/main" count="68" uniqueCount="55">
  <si>
    <t>A+</t>
  </si>
  <si>
    <t>2015 CO</t>
  </si>
  <si>
    <t>2013A CO</t>
  </si>
  <si>
    <t>AA</t>
  </si>
  <si>
    <t>2018 GO Refunding Series B</t>
  </si>
  <si>
    <t>Property Tax</t>
  </si>
  <si>
    <t>2018 GO Series A</t>
  </si>
  <si>
    <t>4B Sales</t>
  </si>
  <si>
    <t>2013 CO Series Airport</t>
  </si>
  <si>
    <t>2011 GO Refunding Series</t>
  </si>
  <si>
    <t>2011 CO Series</t>
  </si>
  <si>
    <t>2010 CO Series</t>
  </si>
  <si>
    <t>GENERAL OBLIGATION BONDS</t>
  </si>
  <si>
    <t>Retired or Refunded</t>
  </si>
  <si>
    <t>Per Capita</t>
  </si>
  <si>
    <t>Bonds Authorized</t>
  </si>
  <si>
    <t>Payment Source</t>
  </si>
  <si>
    <t>Issue Date</t>
  </si>
  <si>
    <t>Issue</t>
  </si>
  <si>
    <t>2016 Revenue Refunding Bond Series</t>
  </si>
  <si>
    <t>WATER/SEWER BONDS</t>
  </si>
  <si>
    <t>Water/Sewer Revenue</t>
  </si>
  <si>
    <t>4B Sales Tax Corporation</t>
  </si>
  <si>
    <t>GRAND TOTAL:</t>
  </si>
  <si>
    <t xml:space="preserve">TOTAL: </t>
  </si>
  <si>
    <t>West TX $445,200, Property Tax $53,450</t>
  </si>
  <si>
    <t>Purpose &amp; Use</t>
  </si>
  <si>
    <t>Rating</t>
  </si>
  <si>
    <t>Final Maturity Date</t>
  </si>
  <si>
    <t xml:space="preserve">Excludes paying agent fees. </t>
  </si>
  <si>
    <t xml:space="preserve">Excludes paying agent fees and Sun Trust Lease. </t>
  </si>
  <si>
    <t>Final Maturity 09/30/2021</t>
  </si>
  <si>
    <r>
      <rPr>
        <b/>
        <sz val="10"/>
        <color theme="1"/>
        <rFont val="Calibri"/>
        <family val="2"/>
        <scheme val="minor"/>
      </rPr>
      <t>Castaway Cove:</t>
    </r>
    <r>
      <rPr>
        <sz val="10"/>
        <color theme="1"/>
        <rFont val="Calibri"/>
        <family val="2"/>
        <scheme val="minor"/>
      </rPr>
      <t xml:space="preserve"> Issued to purchase Castaway Cove Water Park in January of 2010. This issuance is funded by contributions from the 4B Sales Tax Corporation.</t>
    </r>
  </si>
  <si>
    <r>
      <rPr>
        <b/>
        <sz val="10"/>
        <color theme="1"/>
        <rFont val="Calibri"/>
        <family val="2"/>
        <scheme val="minor"/>
      </rPr>
      <t>Rhea/Callfield/Lawrence Rd:</t>
    </r>
    <r>
      <rPr>
        <sz val="10"/>
        <color theme="1"/>
        <rFont val="Calibri"/>
        <family val="2"/>
        <scheme val="minor"/>
      </rPr>
      <t xml:space="preserve"> Issued to complete the Rhea/Callfield/Lawrence project in July of 2011. This issuance is funded by contributions from the 4B Sales Tax Corporation reimbursed by TIF #2.</t>
    </r>
  </si>
  <si>
    <r>
      <rPr>
        <b/>
        <sz val="10"/>
        <color theme="1"/>
        <rFont val="Calibri"/>
        <family val="2"/>
        <scheme val="minor"/>
      </rPr>
      <t xml:space="preserve">Regional Airport: </t>
    </r>
    <r>
      <rPr>
        <sz val="10"/>
        <color theme="1"/>
        <rFont val="Calibri"/>
        <family val="2"/>
        <scheme val="minor"/>
      </rPr>
      <t>Issued in 2013, for phase two and phase three of the Regional Airport Terminal Project. Total issuance of $20 million, over 20 years. This issuance is funded through transfers in from the 4B Sales Tax Corporation, the 4A Sales Tax Corporation, Property Tax, Airport Operations, and FAA Entitlement Funds.</t>
    </r>
  </si>
  <si>
    <r>
      <rPr>
        <b/>
        <sz val="10"/>
        <color theme="1"/>
        <rFont val="Calibri"/>
        <family val="2"/>
        <scheme val="minor"/>
      </rPr>
      <t>Refunding 2006A, Firing Range, Fire Station, Park Imp.:</t>
    </r>
    <r>
      <rPr>
        <sz val="10"/>
        <color theme="1"/>
        <rFont val="Calibri"/>
        <family val="2"/>
        <scheme val="minor"/>
      </rPr>
      <t xml:space="preserve"> This refunding was completed in 2015 and refunded a Combination Tax and Revenues CO from 2006, 2006 Series A, which was used for multiple City projects, including improvements to the police firing range, park improvements, constructing a new fire station and improvements to the City’s storm water drainage system. This refunding was completed with Series 2015 B for a total issuance of $12.7 million. This issuance is funded by contributions for the 4B Sales Tax Corporation, Stormwater Fund, Property Taxes, and Excess Sales Tax.</t>
    </r>
  </si>
  <si>
    <r>
      <rPr>
        <b/>
        <sz val="10"/>
        <color theme="1"/>
        <rFont val="Calibri"/>
        <family val="2"/>
        <scheme val="minor"/>
      </rPr>
      <t xml:space="preserve">Refunding 2006B, Weeks Golf Course: </t>
    </r>
    <r>
      <rPr>
        <sz val="10"/>
        <color theme="1"/>
        <rFont val="Calibri"/>
        <family val="2"/>
        <scheme val="minor"/>
      </rPr>
      <t>This refunding was completed in 2015 and refunded a Combination Tax and Revenues CO from 2006, 2006 Series B, which was used for improvements to the City’s municipal golf course.  This refunding was completed with Series 2015 A for a total issuance of $12.7 million. By completing these refunds, the City saved approximately $650,000. This issuance is funded by contributions from the 4B Sales Tax Corporation.</t>
    </r>
  </si>
  <si>
    <r>
      <rPr>
        <b/>
        <sz val="10"/>
        <color theme="1"/>
        <rFont val="Calibri"/>
        <family val="2"/>
        <scheme val="minor"/>
      </rPr>
      <t xml:space="preserve">Voter-approved Street Bond: </t>
    </r>
    <r>
      <rPr>
        <sz val="10"/>
        <color theme="1"/>
        <rFont val="Calibri"/>
        <family val="2"/>
        <scheme val="minor"/>
      </rPr>
      <t>This issuance is funded with property tax. Voter Approved Street Issuance.</t>
    </r>
  </si>
  <si>
    <r>
      <rPr>
        <b/>
        <sz val="10"/>
        <color theme="1"/>
        <rFont val="Calibri"/>
        <family val="2"/>
        <scheme val="minor"/>
      </rPr>
      <t xml:space="preserve">Refunding 2009 CO, Firing Range (Ph. II), Park Land, Trail Ext., Animal Services Building: </t>
    </r>
    <r>
      <rPr>
        <sz val="10"/>
        <color theme="1"/>
        <rFont val="Calibri"/>
        <family val="2"/>
        <scheme val="minor"/>
      </rPr>
      <t xml:space="preserve">This refunding refunded the 2009 CO used for improvements at the Firing Range, Park Land Acquisition, Trail Extension, and the Animal Services Center. This issuance is funded through Property Tax, the West Texas Utility Contract, and the 4B Sales Tax Corporation.  </t>
    </r>
  </si>
  <si>
    <r>
      <rPr>
        <b/>
        <sz val="10"/>
        <color rgb="FF000000"/>
        <rFont val="Calibri"/>
        <family val="2"/>
        <scheme val="minor"/>
      </rPr>
      <t xml:space="preserve">Water System Improvement, Lake Kemp water source: </t>
    </r>
    <r>
      <rPr>
        <sz val="10"/>
        <color rgb="FF000000"/>
        <rFont val="Calibri"/>
        <family val="2"/>
        <scheme val="minor"/>
      </rPr>
      <t>This is a refunding of a series initially issued in 2001 for $118,770,000 for improvements to the City’s water and sewer system. The issue was refunded once in 2007, and again in 2016, to take advantage of cost savings that could be realized by lower interest rates. This bond is funded by, and secured with, revenues generated in the Water/Sewer Fund. This bond was issued in response to the 1995-2000 drought and secured the development and integration of the Lake Kemp water source.</t>
    </r>
  </si>
  <si>
    <r>
      <rPr>
        <b/>
        <sz val="10"/>
        <color rgb="FF000000"/>
        <rFont val="Calibri"/>
        <family val="2"/>
        <scheme val="minor"/>
      </rPr>
      <t xml:space="preserve">Potable Reuse Project: </t>
    </r>
    <r>
      <rPr>
        <sz val="10"/>
        <color rgb="FF000000"/>
        <rFont val="Calibri"/>
        <family val="2"/>
        <scheme val="minor"/>
      </rPr>
      <t>This issuance allowed the City to create a temporary water reuse system, as lake levels continued to decline during the drought. In total, this issuance was $13 million over a 20-year time line and is funded through revenues in the Water/Sewer Fund.</t>
    </r>
  </si>
  <si>
    <r>
      <rPr>
        <b/>
        <sz val="10"/>
        <color rgb="FF000000"/>
        <rFont val="Calibri"/>
        <family val="2"/>
        <scheme val="minor"/>
      </rPr>
      <t>Indirect Potable Reuse:</t>
    </r>
    <r>
      <rPr>
        <sz val="10"/>
        <color rgb="FF000000"/>
        <rFont val="Calibri"/>
        <family val="2"/>
        <scheme val="minor"/>
      </rPr>
      <t xml:space="preserve"> This issuance was for thirty year Combination Tax and Revenue Certificates of Obligation for $33,545,000, to finance the cost of engineering and construction associated with the City’s Indirect Potable Reuse Project (IPR). </t>
    </r>
  </si>
  <si>
    <r>
      <rPr>
        <i/>
        <vertAlign val="superscript"/>
        <sz val="10"/>
        <color theme="1"/>
        <rFont val="Calibri"/>
        <family val="2"/>
        <scheme val="minor"/>
      </rPr>
      <t>(1)</t>
    </r>
    <r>
      <rPr>
        <i/>
        <sz val="10"/>
        <color theme="1"/>
        <rFont val="Calibri"/>
        <family val="2"/>
        <scheme val="minor"/>
      </rPr>
      <t xml:space="preserve"> Please see the City's Comprehensive Annual Financial Report for more information, www.wichitafallstx.gov</t>
    </r>
  </si>
  <si>
    <r>
      <rPr>
        <b/>
        <sz val="10"/>
        <color theme="1"/>
        <rFont val="Calibri"/>
        <family val="2"/>
        <scheme val="minor"/>
      </rPr>
      <t>KYC/MPEC:</t>
    </r>
    <r>
      <rPr>
        <sz val="10"/>
        <color theme="1"/>
        <rFont val="Calibri"/>
        <family val="2"/>
        <scheme val="minor"/>
      </rPr>
      <t xml:space="preserve"> Issued in 2011, this refunding was used to refund $4.3 million of General Obligation Bonds remaining on the 2001 construction of the City’s MPEC Kay Yeager Coliseum (KYC). This refunding saved the City approximately $600,000 over the ten years remaining on the original issuance at time of refunding. This refunding is funded through transfers in from the West Texas Utility contract and property tax. Final maturity FY 2020-21, final fees/costs/interest included in payment.</t>
    </r>
  </si>
  <si>
    <t>Principal Outstanding 10/01/2021</t>
  </si>
  <si>
    <t>Est. Outstanding  09.30.2021</t>
  </si>
  <si>
    <t>CITY OF WICHITA FALLS 
Debt Service FY 2020-21</t>
  </si>
  <si>
    <t xml:space="preserve">PIF </t>
  </si>
  <si>
    <t>Budgeted Payment 2021-22</t>
  </si>
  <si>
    <t>PIF</t>
  </si>
  <si>
    <t>4A Sales $140,000, 4B Sales Tax $140,000, Property Tax $140,000, Airport Ops. $668,879, FAA Entitlement $270,065</t>
  </si>
  <si>
    <t>Property Tax $102,900, the West Texas Utility $157,700 and the 4B Sales Tax Corporation $452,500</t>
  </si>
  <si>
    <t>4B Sales Tax Corporation $207,392, Stormwater Fund $403,261, Property Taxes $552,185, and Excess Sales Tax - (if applicable)</t>
  </si>
  <si>
    <t>2015 GO Refunding Series A</t>
  </si>
  <si>
    <t>2015 GO Refunding Series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</si>
</sst>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 #,##0.000_);_(* \(#,##0.000\);_(* &quot;-&quot;??_);_(@_)"/>
    <numFmt numFmtId="166" formatCode="yyyy;@"/>
  </numFmts>
  <fonts count="11" x14ac:knownFonts="1">
    <font>
      <sz val="11"/>
      <color theme="1"/>
      <name val="Calibri"/>
      <family val="2"/>
      <scheme val="minor"/>
    </font>
    <font>
      <sz val="11"/>
      <color theme="1"/>
      <name val="Calibri"/>
      <family val="2"/>
      <scheme val="minor"/>
    </font>
    <font>
      <sz val="10"/>
      <color theme="1"/>
      <name val="Calibri"/>
      <family val="2"/>
      <scheme val="minor"/>
    </font>
    <font>
      <b/>
      <u/>
      <sz val="10"/>
      <color theme="0"/>
      <name val="Calibri"/>
      <family val="2"/>
      <scheme val="minor"/>
    </font>
    <font>
      <b/>
      <sz val="10"/>
      <color theme="1"/>
      <name val="Calibri"/>
      <family val="2"/>
      <scheme val="minor"/>
    </font>
    <font>
      <b/>
      <sz val="10"/>
      <color theme="0"/>
      <name val="Calibri"/>
      <family val="2"/>
      <scheme val="minor"/>
    </font>
    <font>
      <i/>
      <sz val="10"/>
      <color theme="1"/>
      <name val="Calibri"/>
      <family val="2"/>
      <scheme val="minor"/>
    </font>
    <font>
      <sz val="10"/>
      <color rgb="FF000000"/>
      <name val="Calibri"/>
      <family val="2"/>
      <scheme val="minor"/>
    </font>
    <font>
      <b/>
      <sz val="10"/>
      <color rgb="FF000000"/>
      <name val="Calibri"/>
      <family val="2"/>
      <scheme val="minor"/>
    </font>
    <font>
      <i/>
      <vertAlign val="superscript"/>
      <sz val="10"/>
      <color theme="1"/>
      <name val="Calibri"/>
      <family val="2"/>
      <scheme val="minor"/>
    </font>
    <font>
      <b/>
      <i/>
      <sz val="10"/>
      <color theme="1"/>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7" tint="0.59999389629810485"/>
        <bgColor indexed="64"/>
      </patternFill>
    </fill>
  </fills>
  <borders count="7">
    <border>
      <left/>
      <right/>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2" fillId="0" borderId="0" xfId="0" applyFont="1"/>
    <xf numFmtId="166" fontId="2" fillId="0" borderId="0" xfId="0" applyNumberFormat="1" applyFont="1"/>
    <xf numFmtId="0" fontId="2" fillId="0" borderId="0" xfId="0" applyFont="1" applyAlignment="1">
      <alignment wrapText="1"/>
    </xf>
    <xf numFmtId="164" fontId="2" fillId="0" borderId="0" xfId="1" applyNumberFormat="1" applyFont="1"/>
    <xf numFmtId="43" fontId="2" fillId="0" borderId="0" xfId="1" applyNumberFormat="1" applyFont="1"/>
    <xf numFmtId="0" fontId="4" fillId="3" borderId="3" xfId="0" applyFont="1" applyFill="1" applyBorder="1" applyAlignment="1">
      <alignment horizontal="center" vertical="center" wrapText="1"/>
    </xf>
    <xf numFmtId="166" fontId="4" fillId="3" borderId="3" xfId="0" applyNumberFormat="1" applyFont="1" applyFill="1" applyBorder="1" applyAlignment="1">
      <alignment horizontal="center" vertical="center" wrapText="1"/>
    </xf>
    <xf numFmtId="164" fontId="4" fillId="3" borderId="3" xfId="1" applyNumberFormat="1" applyFont="1" applyFill="1" applyBorder="1" applyAlignment="1">
      <alignment horizontal="center" vertical="center" wrapText="1"/>
    </xf>
    <xf numFmtId="43" fontId="4" fillId="3" borderId="3" xfId="1" applyNumberFormat="1" applyFont="1" applyFill="1" applyBorder="1" applyAlignment="1">
      <alignment horizontal="center" vertical="center" wrapText="1"/>
    </xf>
    <xf numFmtId="0" fontId="5" fillId="2" borderId="3" xfId="0" applyFont="1" applyFill="1" applyBorder="1" applyAlignment="1">
      <alignment vertical="center"/>
    </xf>
    <xf numFmtId="166" fontId="2" fillId="2" borderId="3" xfId="0" applyNumberFormat="1" applyFont="1" applyFill="1" applyBorder="1" applyAlignment="1">
      <alignment horizontal="center" vertical="center"/>
    </xf>
    <xf numFmtId="14" fontId="2" fillId="2" borderId="3" xfId="0" applyNumberFormat="1" applyFont="1" applyFill="1" applyBorder="1" applyAlignment="1">
      <alignment horizontal="center" vertical="center" wrapText="1"/>
    </xf>
    <xf numFmtId="164" fontId="2" fillId="2" borderId="3" xfId="1" applyNumberFormat="1" applyFont="1" applyFill="1" applyBorder="1" applyAlignment="1">
      <alignment vertical="center"/>
    </xf>
    <xf numFmtId="43" fontId="2" fillId="2" borderId="3" xfId="1" applyNumberFormat="1" applyFont="1" applyFill="1" applyBorder="1" applyAlignment="1">
      <alignment vertical="center"/>
    </xf>
    <xf numFmtId="42" fontId="2" fillId="2" borderId="3" xfId="0" applyNumberFormat="1" applyFont="1" applyFill="1" applyBorder="1" applyAlignment="1">
      <alignment vertical="center"/>
    </xf>
    <xf numFmtId="0" fontId="2" fillId="2" borderId="3" xfId="0" applyFont="1" applyFill="1" applyBorder="1" applyAlignment="1">
      <alignment horizontal="justify" vertical="center" wrapText="1"/>
    </xf>
    <xf numFmtId="0" fontId="2" fillId="0" borderId="3" xfId="0" applyFont="1" applyBorder="1" applyAlignment="1">
      <alignment horizontal="left" vertical="center" wrapText="1"/>
    </xf>
    <xf numFmtId="166" fontId="2" fillId="0" borderId="3" xfId="0" applyNumberFormat="1" applyFont="1" applyBorder="1" applyAlignment="1">
      <alignment horizontal="center" vertical="center"/>
    </xf>
    <xf numFmtId="0" fontId="2" fillId="0" borderId="3" xfId="0" applyFont="1" applyBorder="1" applyAlignment="1">
      <alignment horizontal="center" vertical="center" wrapText="1"/>
    </xf>
    <xf numFmtId="164" fontId="2" fillId="0" borderId="3" xfId="1" applyNumberFormat="1" applyFont="1" applyBorder="1" applyAlignment="1">
      <alignment horizontal="center" vertical="center"/>
    </xf>
    <xf numFmtId="44" fontId="2" fillId="0" borderId="3" xfId="2" applyNumberFormat="1"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justify" vertical="top"/>
    </xf>
    <xf numFmtId="165" fontId="2" fillId="0" borderId="0" xfId="0" applyNumberFormat="1" applyFont="1"/>
    <xf numFmtId="43" fontId="2" fillId="0" borderId="0" xfId="0" applyNumberFormat="1" applyFont="1"/>
    <xf numFmtId="164" fontId="2" fillId="0" borderId="3" xfId="1" applyNumberFormat="1" applyFont="1" applyBorder="1" applyAlignment="1">
      <alignment horizontal="center" vertical="center" wrapText="1"/>
    </xf>
    <xf numFmtId="164" fontId="2" fillId="0" borderId="3" xfId="1" applyNumberFormat="1" applyFont="1" applyFill="1" applyBorder="1" applyAlignment="1">
      <alignment horizontal="center" vertical="center"/>
    </xf>
    <xf numFmtId="0" fontId="2" fillId="0" borderId="3" xfId="0" applyFont="1" applyBorder="1" applyAlignment="1">
      <alignment vertical="top" wrapText="1"/>
    </xf>
    <xf numFmtId="0" fontId="2" fillId="0" borderId="3" xfId="0" applyFont="1" applyBorder="1" applyAlignment="1">
      <alignment horizontal="right" vertical="center" wrapText="1" indent="2"/>
    </xf>
    <xf numFmtId="0" fontId="4" fillId="0" borderId="3" xfId="0" applyFont="1" applyBorder="1" applyAlignment="1">
      <alignment horizontal="right" vertical="center" wrapText="1"/>
    </xf>
    <xf numFmtId="164" fontId="4" fillId="0" borderId="3" xfId="1" applyNumberFormat="1" applyFont="1" applyBorder="1"/>
    <xf numFmtId="164" fontId="2" fillId="0" borderId="3" xfId="0" applyNumberFormat="1" applyFont="1" applyBorder="1"/>
    <xf numFmtId="0" fontId="2" fillId="0" borderId="3" xfId="0" applyFont="1" applyBorder="1"/>
    <xf numFmtId="0" fontId="6" fillId="0" borderId="3" xfId="0" applyFont="1" applyBorder="1" applyAlignment="1">
      <alignment vertical="top"/>
    </xf>
    <xf numFmtId="164" fontId="2" fillId="0" borderId="0" xfId="0" applyNumberFormat="1" applyFont="1"/>
    <xf numFmtId="0" fontId="2" fillId="2" borderId="3" xfId="0" applyFont="1" applyFill="1" applyBorder="1" applyAlignment="1">
      <alignment horizontal="justify" vertical="top" wrapText="1"/>
    </xf>
    <xf numFmtId="0" fontId="7" fillId="0" borderId="3" xfId="0" applyFont="1" applyBorder="1" applyAlignment="1">
      <alignment vertical="top" wrapText="1"/>
    </xf>
    <xf numFmtId="0" fontId="7" fillId="0" borderId="3" xfId="0" applyFont="1" applyBorder="1" applyAlignment="1">
      <alignment horizontal="justify" vertical="top"/>
    </xf>
    <xf numFmtId="0" fontId="2" fillId="0" borderId="2" xfId="0" applyFont="1" applyBorder="1" applyAlignment="1">
      <alignment horizontal="right" vertical="center" wrapText="1" indent="2"/>
    </xf>
    <xf numFmtId="166" fontId="2"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164" fontId="4" fillId="0" borderId="2" xfId="1" applyNumberFormat="1" applyFont="1" applyBorder="1" applyAlignment="1">
      <alignment vertical="center"/>
    </xf>
    <xf numFmtId="44" fontId="2" fillId="0" borderId="2" xfId="2" applyNumberFormat="1" applyFont="1" applyBorder="1" applyAlignment="1">
      <alignment horizontal="center" vertical="center"/>
    </xf>
    <xf numFmtId="164" fontId="2" fillId="0" borderId="2" xfId="0" applyNumberFormat="1" applyFont="1" applyBorder="1" applyAlignment="1">
      <alignment vertical="center"/>
    </xf>
    <xf numFmtId="0" fontId="2" fillId="0" borderId="2" xfId="0" applyFont="1" applyBorder="1"/>
    <xf numFmtId="166"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64" fontId="4" fillId="0" borderId="1" xfId="1" applyNumberFormat="1" applyFont="1" applyBorder="1"/>
    <xf numFmtId="44" fontId="2" fillId="0" borderId="1" xfId="2" applyNumberFormat="1" applyFont="1" applyBorder="1" applyAlignment="1">
      <alignment horizontal="center" vertical="center"/>
    </xf>
    <xf numFmtId="164" fontId="2" fillId="0" borderId="1" xfId="0" applyNumberFormat="1" applyFont="1" applyBorder="1"/>
    <xf numFmtId="0" fontId="2" fillId="0" borderId="1" xfId="0" applyFont="1" applyBorder="1"/>
    <xf numFmtId="0" fontId="6" fillId="0" borderId="0" xfId="0" applyFont="1" applyBorder="1" applyAlignment="1">
      <alignment horizontal="left" vertical="center" wrapText="1"/>
    </xf>
    <xf numFmtId="43" fontId="10" fillId="3" borderId="3" xfId="1" applyNumberFormat="1" applyFont="1" applyFill="1" applyBorder="1" applyAlignment="1">
      <alignment horizontal="center" vertical="center" wrapText="1"/>
    </xf>
    <xf numFmtId="164" fontId="3" fillId="2" borderId="5" xfId="1" applyNumberFormat="1" applyFont="1" applyFill="1" applyBorder="1" applyAlignment="1">
      <alignment horizontal="center" vertical="center" wrapText="1"/>
    </xf>
    <xf numFmtId="164" fontId="3" fillId="2" borderId="2" xfId="1" applyNumberFormat="1" applyFont="1" applyFill="1" applyBorder="1" applyAlignment="1">
      <alignment horizontal="center" vertical="center"/>
    </xf>
    <xf numFmtId="164" fontId="3" fillId="2" borderId="4" xfId="1" applyNumberFormat="1" applyFont="1" applyFill="1" applyBorder="1" applyAlignment="1">
      <alignment horizontal="center" vertical="center"/>
    </xf>
    <xf numFmtId="0" fontId="6" fillId="0" borderId="6" xfId="0" applyFont="1" applyBorder="1" applyAlignment="1">
      <alignment horizontal="left" vertical="center" wrapText="1"/>
    </xf>
    <xf numFmtId="0" fontId="4" fillId="0" borderId="1" xfId="0" applyFont="1" applyBorder="1" applyAlignment="1">
      <alignment horizontal="lef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21"/>
  <sheetViews>
    <sheetView showGridLines="0" tabSelected="1" zoomScaleNormal="100" zoomScalePageLayoutView="80" workbookViewId="0">
      <selection activeCell="E8" sqref="E8"/>
    </sheetView>
  </sheetViews>
  <sheetFormatPr defaultRowHeight="12.75" x14ac:dyDescent="0.2"/>
  <cols>
    <col min="1" max="1" width="12.85546875" style="1" customWidth="1"/>
    <col min="2" max="2" width="7.7109375" style="2" customWidth="1"/>
    <col min="3" max="3" width="9.7109375" style="2" bestFit="1" customWidth="1"/>
    <col min="4" max="4" width="19.140625" style="3" customWidth="1"/>
    <col min="5" max="5" width="13.42578125" style="4" bestFit="1" customWidth="1"/>
    <col min="6" max="6" width="21.140625" style="5" bestFit="1" customWidth="1"/>
    <col min="7" max="7" width="16.5703125" style="4" customWidth="1"/>
    <col min="8" max="8" width="16.42578125" style="5" customWidth="1"/>
    <col min="9" max="9" width="11.28515625" style="1" hidden="1" customWidth="1"/>
    <col min="10" max="10" width="12.28515625" style="1" hidden="1" customWidth="1"/>
    <col min="11" max="11" width="7" style="1" bestFit="1" customWidth="1"/>
    <col min="12" max="12" width="53.85546875" style="1" customWidth="1"/>
    <col min="13" max="13" width="9.140625" style="1"/>
    <col min="14" max="14" width="11.28515625" style="1" bestFit="1" customWidth="1"/>
    <col min="15" max="15" width="13.42578125" style="1" bestFit="1" customWidth="1"/>
    <col min="16" max="16" width="13.28515625" style="1" bestFit="1" customWidth="1"/>
    <col min="17" max="16384" width="9.140625" style="1"/>
  </cols>
  <sheetData>
    <row r="2" spans="1:16" ht="33" customHeight="1" x14ac:dyDescent="0.2">
      <c r="A2" s="54" t="s">
        <v>46</v>
      </c>
      <c r="B2" s="55"/>
      <c r="C2" s="55"/>
      <c r="D2" s="55"/>
      <c r="E2" s="55"/>
      <c r="F2" s="55"/>
      <c r="G2" s="55"/>
      <c r="H2" s="55"/>
      <c r="I2" s="55"/>
      <c r="J2" s="55"/>
      <c r="K2" s="55"/>
      <c r="L2" s="56"/>
    </row>
    <row r="3" spans="1:16" ht="43.5" customHeight="1" x14ac:dyDescent="0.2">
      <c r="A3" s="6" t="s">
        <v>18</v>
      </c>
      <c r="B3" s="7" t="s">
        <v>17</v>
      </c>
      <c r="C3" s="7" t="s">
        <v>28</v>
      </c>
      <c r="D3" s="6" t="s">
        <v>16</v>
      </c>
      <c r="E3" s="8" t="s">
        <v>15</v>
      </c>
      <c r="F3" s="9" t="s">
        <v>44</v>
      </c>
      <c r="G3" s="8" t="s">
        <v>48</v>
      </c>
      <c r="H3" s="53" t="s">
        <v>45</v>
      </c>
      <c r="I3" s="6" t="s">
        <v>14</v>
      </c>
      <c r="J3" s="6" t="s">
        <v>13</v>
      </c>
      <c r="K3" s="6" t="s">
        <v>27</v>
      </c>
      <c r="L3" s="6" t="s">
        <v>26</v>
      </c>
    </row>
    <row r="4" spans="1:16" x14ac:dyDescent="0.2">
      <c r="A4" s="10" t="s">
        <v>12</v>
      </c>
      <c r="B4" s="11"/>
      <c r="C4" s="11"/>
      <c r="D4" s="12"/>
      <c r="E4" s="13"/>
      <c r="F4" s="14"/>
      <c r="G4" s="13"/>
      <c r="H4" s="14"/>
      <c r="I4" s="15"/>
      <c r="J4" s="15"/>
      <c r="K4" s="15"/>
      <c r="L4" s="16"/>
    </row>
    <row r="5" spans="1:16" ht="45" customHeight="1" x14ac:dyDescent="0.2">
      <c r="A5" s="17" t="s">
        <v>11</v>
      </c>
      <c r="B5" s="18">
        <v>40179</v>
      </c>
      <c r="C5" s="18">
        <v>45689</v>
      </c>
      <c r="D5" s="19" t="s">
        <v>7</v>
      </c>
      <c r="E5" s="20">
        <v>3930000</v>
      </c>
      <c r="F5" s="20">
        <v>1685000</v>
      </c>
      <c r="G5" s="20">
        <v>388600</v>
      </c>
      <c r="H5" s="20">
        <f t="shared" ref="H5:H12" si="0">F5-G5</f>
        <v>1296400</v>
      </c>
      <c r="I5" s="21">
        <f t="shared" ref="I5:I13" si="1">E5/104567</f>
        <v>37.583558866564019</v>
      </c>
      <c r="J5" s="20">
        <v>1960000</v>
      </c>
      <c r="K5" s="22" t="s">
        <v>3</v>
      </c>
      <c r="L5" s="23" t="s">
        <v>32</v>
      </c>
      <c r="O5" s="24"/>
      <c r="P5" s="25"/>
    </row>
    <row r="6" spans="1:16" ht="57.75" customHeight="1" x14ac:dyDescent="0.2">
      <c r="A6" s="17" t="s">
        <v>10</v>
      </c>
      <c r="B6" s="18">
        <v>40831</v>
      </c>
      <c r="C6" s="18">
        <v>48092</v>
      </c>
      <c r="D6" s="19" t="s">
        <v>7</v>
      </c>
      <c r="E6" s="20">
        <v>3200000</v>
      </c>
      <c r="F6" s="20">
        <v>2045000</v>
      </c>
      <c r="G6" s="20">
        <v>231750</v>
      </c>
      <c r="H6" s="20">
        <f t="shared" si="0"/>
        <v>1813250</v>
      </c>
      <c r="I6" s="21">
        <f t="shared" si="1"/>
        <v>30.602388898983428</v>
      </c>
      <c r="J6" s="20">
        <v>1000000</v>
      </c>
      <c r="K6" s="22" t="s">
        <v>3</v>
      </c>
      <c r="L6" s="23" t="s">
        <v>33</v>
      </c>
    </row>
    <row r="7" spans="1:16" ht="104.25" customHeight="1" x14ac:dyDescent="0.2">
      <c r="A7" s="17" t="s">
        <v>9</v>
      </c>
      <c r="B7" s="18">
        <v>40831</v>
      </c>
      <c r="C7" s="18">
        <v>44440</v>
      </c>
      <c r="D7" s="19" t="s">
        <v>25</v>
      </c>
      <c r="E7" s="20">
        <v>4365000</v>
      </c>
      <c r="F7" s="20" t="s">
        <v>47</v>
      </c>
      <c r="G7" s="20" t="s">
        <v>49</v>
      </c>
      <c r="H7" s="26" t="s">
        <v>31</v>
      </c>
      <c r="I7" s="21">
        <f t="shared" si="1"/>
        <v>41.743571107519578</v>
      </c>
      <c r="J7" s="20">
        <v>3410000</v>
      </c>
      <c r="K7" s="22" t="s">
        <v>3</v>
      </c>
      <c r="L7" s="23" t="s">
        <v>43</v>
      </c>
    </row>
    <row r="8" spans="1:16" ht="70.5" customHeight="1" x14ac:dyDescent="0.2">
      <c r="A8" s="17" t="s">
        <v>8</v>
      </c>
      <c r="B8" s="18">
        <v>41335</v>
      </c>
      <c r="C8" s="18">
        <v>48823</v>
      </c>
      <c r="D8" s="19" t="s">
        <v>50</v>
      </c>
      <c r="E8" s="20">
        <v>19875000</v>
      </c>
      <c r="F8" s="20">
        <v>14310000</v>
      </c>
      <c r="G8" s="20">
        <v>1358944</v>
      </c>
      <c r="H8" s="20">
        <f t="shared" si="0"/>
        <v>12951056</v>
      </c>
      <c r="I8" s="21">
        <f t="shared" si="1"/>
        <v>190.06952480227989</v>
      </c>
      <c r="J8" s="27">
        <v>4675000</v>
      </c>
      <c r="K8" s="22" t="s">
        <v>3</v>
      </c>
      <c r="L8" s="23" t="s">
        <v>34</v>
      </c>
    </row>
    <row r="9" spans="1:16" ht="161.25" customHeight="1" x14ac:dyDescent="0.2">
      <c r="A9" s="17" t="s">
        <v>53</v>
      </c>
      <c r="B9" s="18">
        <v>42323</v>
      </c>
      <c r="C9" s="18">
        <v>46266</v>
      </c>
      <c r="D9" s="19" t="s">
        <v>52</v>
      </c>
      <c r="E9" s="20">
        <v>9650000</v>
      </c>
      <c r="F9" s="20">
        <v>6050000</v>
      </c>
      <c r="G9" s="20">
        <v>1162838</v>
      </c>
      <c r="H9" s="20">
        <f t="shared" si="0"/>
        <v>4887162</v>
      </c>
      <c r="I9" s="21">
        <f t="shared" si="1"/>
        <v>92.285329023496899</v>
      </c>
      <c r="J9" s="20">
        <v>2710000</v>
      </c>
      <c r="K9" s="22" t="s">
        <v>3</v>
      </c>
      <c r="L9" s="23" t="s">
        <v>35</v>
      </c>
    </row>
    <row r="10" spans="1:16" ht="107.25" customHeight="1" x14ac:dyDescent="0.2">
      <c r="A10" s="17" t="s">
        <v>54</v>
      </c>
      <c r="B10" s="18">
        <v>42323</v>
      </c>
      <c r="C10" s="18">
        <v>46266</v>
      </c>
      <c r="D10" s="19" t="s">
        <v>22</v>
      </c>
      <c r="E10" s="20">
        <v>2885000</v>
      </c>
      <c r="F10" s="20">
        <v>1740000</v>
      </c>
      <c r="G10" s="20">
        <v>321012</v>
      </c>
      <c r="H10" s="20">
        <f t="shared" si="0"/>
        <v>1418988</v>
      </c>
      <c r="I10" s="21">
        <f t="shared" si="1"/>
        <v>27.589966241739745</v>
      </c>
      <c r="J10" s="20">
        <v>880000</v>
      </c>
      <c r="K10" s="22" t="s">
        <v>3</v>
      </c>
      <c r="L10" s="23" t="s">
        <v>36</v>
      </c>
    </row>
    <row r="11" spans="1:16" ht="47.25" customHeight="1" x14ac:dyDescent="0.2">
      <c r="A11" s="17" t="s">
        <v>6</v>
      </c>
      <c r="B11" s="18">
        <v>43313</v>
      </c>
      <c r="C11" s="18">
        <v>50649</v>
      </c>
      <c r="D11" s="19" t="s">
        <v>5</v>
      </c>
      <c r="E11" s="20">
        <v>16345000</v>
      </c>
      <c r="F11" s="20">
        <v>15220000</v>
      </c>
      <c r="G11" s="20">
        <v>1211550</v>
      </c>
      <c r="H11" s="20">
        <f t="shared" si="0"/>
        <v>14008450</v>
      </c>
      <c r="I11" s="21">
        <f t="shared" si="1"/>
        <v>156.31126454808879</v>
      </c>
      <c r="J11" s="20">
        <v>550000</v>
      </c>
      <c r="K11" s="22" t="s">
        <v>3</v>
      </c>
      <c r="L11" s="28" t="s">
        <v>37</v>
      </c>
    </row>
    <row r="12" spans="1:16" ht="79.5" customHeight="1" x14ac:dyDescent="0.2">
      <c r="A12" s="17" t="s">
        <v>4</v>
      </c>
      <c r="B12" s="18">
        <v>43313</v>
      </c>
      <c r="C12" s="18">
        <v>46753</v>
      </c>
      <c r="D12" s="19" t="s">
        <v>51</v>
      </c>
      <c r="E12" s="20">
        <v>6170000</v>
      </c>
      <c r="F12" s="20">
        <v>5575000</v>
      </c>
      <c r="G12" s="20">
        <v>735900</v>
      </c>
      <c r="H12" s="20">
        <f t="shared" si="0"/>
        <v>4839100</v>
      </c>
      <c r="I12" s="21">
        <f t="shared" si="1"/>
        <v>59.005231095852423</v>
      </c>
      <c r="J12" s="20">
        <v>80000</v>
      </c>
      <c r="K12" s="22" t="s">
        <v>3</v>
      </c>
      <c r="L12" s="28" t="s">
        <v>38</v>
      </c>
    </row>
    <row r="13" spans="1:16" x14ac:dyDescent="0.2">
      <c r="A13" s="29"/>
      <c r="B13" s="18"/>
      <c r="C13" s="18"/>
      <c r="D13" s="30" t="s">
        <v>24</v>
      </c>
      <c r="E13" s="31">
        <f>SUM(E5:E12)</f>
        <v>66420000</v>
      </c>
      <c r="F13" s="31">
        <f>SUM(F5:F12)</f>
        <v>46625000</v>
      </c>
      <c r="G13" s="31">
        <f>SUM(G5:G12)</f>
        <v>5410594</v>
      </c>
      <c r="H13" s="31">
        <f>SUM(H5:H12)</f>
        <v>41214406</v>
      </c>
      <c r="I13" s="21">
        <f t="shared" si="1"/>
        <v>635.19083458452474</v>
      </c>
      <c r="J13" s="32">
        <f>SUM(J5:J12)</f>
        <v>15265000</v>
      </c>
      <c r="K13" s="33"/>
      <c r="L13" s="34" t="s">
        <v>29</v>
      </c>
      <c r="P13" s="35"/>
    </row>
    <row r="14" spans="1:16" x14ac:dyDescent="0.2">
      <c r="A14" s="10" t="s">
        <v>20</v>
      </c>
      <c r="B14" s="11"/>
      <c r="C14" s="11"/>
      <c r="D14" s="12"/>
      <c r="E14" s="13"/>
      <c r="F14" s="13"/>
      <c r="G14" s="13"/>
      <c r="H14" s="13"/>
      <c r="I14" s="15"/>
      <c r="J14" s="15"/>
      <c r="K14" s="15"/>
      <c r="L14" s="36"/>
    </row>
    <row r="15" spans="1:16" ht="148.5" customHeight="1" x14ac:dyDescent="0.2">
      <c r="A15" s="17" t="s">
        <v>19</v>
      </c>
      <c r="B15" s="18">
        <v>42370</v>
      </c>
      <c r="C15" s="18">
        <v>46600</v>
      </c>
      <c r="D15" s="19" t="s">
        <v>21</v>
      </c>
      <c r="E15" s="20">
        <v>74005000</v>
      </c>
      <c r="F15" s="20">
        <v>54305000</v>
      </c>
      <c r="G15" s="20">
        <v>10310250</v>
      </c>
      <c r="H15" s="20">
        <f>+F15-G15</f>
        <v>43994750</v>
      </c>
      <c r="I15" s="21">
        <f>E15/104567</f>
        <v>707.7280595216464</v>
      </c>
      <c r="J15" s="20">
        <v>12435000</v>
      </c>
      <c r="K15" s="22" t="s">
        <v>0</v>
      </c>
      <c r="L15" s="37" t="s">
        <v>39</v>
      </c>
    </row>
    <row r="16" spans="1:16" ht="90" customHeight="1" x14ac:dyDescent="0.2">
      <c r="A16" s="17" t="s">
        <v>2</v>
      </c>
      <c r="B16" s="18">
        <v>41501</v>
      </c>
      <c r="C16" s="18">
        <v>48823</v>
      </c>
      <c r="D16" s="19" t="s">
        <v>21</v>
      </c>
      <c r="E16" s="20">
        <v>13000000</v>
      </c>
      <c r="F16" s="20">
        <v>9330000</v>
      </c>
      <c r="G16" s="20">
        <v>947688</v>
      </c>
      <c r="H16" s="20">
        <f>+F16-G16</f>
        <v>8382312</v>
      </c>
      <c r="I16" s="21">
        <f>E16/104567</f>
        <v>124.32220490212018</v>
      </c>
      <c r="J16" s="20">
        <v>3110000</v>
      </c>
      <c r="K16" s="22" t="s">
        <v>0</v>
      </c>
      <c r="L16" s="38" t="s">
        <v>40</v>
      </c>
    </row>
    <row r="17" spans="1:12" ht="69" customHeight="1" x14ac:dyDescent="0.2">
      <c r="A17" s="17" t="s">
        <v>1</v>
      </c>
      <c r="B17" s="18">
        <v>42005</v>
      </c>
      <c r="C17" s="18">
        <v>53022</v>
      </c>
      <c r="D17" s="19" t="s">
        <v>21</v>
      </c>
      <c r="E17" s="20">
        <v>33545000</v>
      </c>
      <c r="F17" s="20">
        <v>28810000</v>
      </c>
      <c r="G17" s="20">
        <v>1462184</v>
      </c>
      <c r="H17" s="20">
        <f>+F17-G17</f>
        <v>27347816</v>
      </c>
      <c r="I17" s="21">
        <f>E17/104567</f>
        <v>320.79910488012473</v>
      </c>
      <c r="J17" s="20">
        <v>3770000</v>
      </c>
      <c r="K17" s="22" t="s">
        <v>0</v>
      </c>
      <c r="L17" s="38" t="s">
        <v>41</v>
      </c>
    </row>
    <row r="18" spans="1:12" x14ac:dyDescent="0.2">
      <c r="A18" s="39"/>
      <c r="B18" s="40"/>
      <c r="C18" s="40"/>
      <c r="D18" s="41" t="s">
        <v>24</v>
      </c>
      <c r="E18" s="42">
        <f>SUM(E15:E17)</f>
        <v>120550000</v>
      </c>
      <c r="F18" s="42">
        <f>SUM(F15:F17)</f>
        <v>92445000</v>
      </c>
      <c r="G18" s="42">
        <f>SUM(G15:G17)</f>
        <v>12720122</v>
      </c>
      <c r="H18" s="42">
        <f>SUM(H15:H17)</f>
        <v>79724878</v>
      </c>
      <c r="I18" s="43">
        <f>E18/104567</f>
        <v>1152.8493693038913</v>
      </c>
      <c r="J18" s="44">
        <f>SUM(J15:J17)</f>
        <v>19315000</v>
      </c>
      <c r="K18" s="45"/>
      <c r="L18" s="34" t="s">
        <v>30</v>
      </c>
    </row>
    <row r="19" spans="1:12" ht="18.75" customHeight="1" thickBot="1" x14ac:dyDescent="0.25">
      <c r="A19" s="58" t="s">
        <v>23</v>
      </c>
      <c r="B19" s="58"/>
      <c r="C19" s="46"/>
      <c r="D19" s="47"/>
      <c r="E19" s="48">
        <f>E18+E13</f>
        <v>186970000</v>
      </c>
      <c r="F19" s="48">
        <f>F18+F13</f>
        <v>139070000</v>
      </c>
      <c r="G19" s="48">
        <f>G18+G13</f>
        <v>18130716</v>
      </c>
      <c r="H19" s="48">
        <f>+F19-G19</f>
        <v>120939284</v>
      </c>
      <c r="I19" s="49">
        <f>E19/104567</f>
        <v>1788.040203888416</v>
      </c>
      <c r="J19" s="50">
        <f>J18+J13</f>
        <v>34580000</v>
      </c>
      <c r="K19" s="51"/>
      <c r="L19" s="34"/>
    </row>
    <row r="20" spans="1:12" ht="13.5" thickTop="1" x14ac:dyDescent="0.2">
      <c r="A20" s="57" t="s">
        <v>42</v>
      </c>
      <c r="B20" s="57"/>
      <c r="C20" s="57"/>
      <c r="D20" s="57"/>
      <c r="E20" s="57"/>
      <c r="F20" s="57"/>
      <c r="G20" s="57"/>
      <c r="H20" s="57"/>
      <c r="I20" s="57"/>
      <c r="J20" s="57"/>
      <c r="K20" s="57"/>
      <c r="L20" s="57"/>
    </row>
    <row r="21" spans="1:12" x14ac:dyDescent="0.2">
      <c r="A21" s="52"/>
      <c r="B21" s="52"/>
      <c r="C21" s="52"/>
      <c r="D21" s="52"/>
      <c r="E21" s="52"/>
      <c r="F21" s="52"/>
      <c r="G21" s="52"/>
      <c r="H21" s="52"/>
      <c r="I21" s="52"/>
      <c r="J21" s="52"/>
      <c r="K21" s="52"/>
      <c r="L21" s="52"/>
    </row>
  </sheetData>
  <sheetProtection password="EA7E" sheet="1" objects="1" scenarios="1"/>
  <mergeCells count="3">
    <mergeCell ref="A2:L2"/>
    <mergeCell ref="A20:L20"/>
    <mergeCell ref="A19:B19"/>
  </mergeCells>
  <pageMargins left="0.45" right="0.45" top="0.5" bottom="0.5" header="0.3" footer="0.3"/>
  <pageSetup scale="58" fitToHeight="0" orientation="portrait" r:id="rId1"/>
  <headerFooter>
    <oddFooter>&amp;L&amp;D&amp;C&amp;P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Debt Schedule</vt:lpstr>
      <vt:lpstr>'Debt Schedule'!Print_Titles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Whiteman</dc:creator>
  <cp:lastModifiedBy>Jacob Whiteman</cp:lastModifiedBy>
  <cp:lastPrinted>2021-03-22T19:01:16Z</cp:lastPrinted>
  <dcterms:created xsi:type="dcterms:W3CDTF">2020-10-08T14:39:14Z</dcterms:created>
  <dcterms:modified xsi:type="dcterms:W3CDTF">2022-03-03T22:00:46Z</dcterms:modified>
</cp:coreProperties>
</file>